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 рр ріш від 19.02.2024 № 5\"/>
    </mc:Choice>
  </mc:AlternateContent>
  <xr:revisionPtr revIDLastSave="0" documentId="13_ncr:1_{E0AC48EE-267F-4E73-A786-606AC485DDB7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2">'додаток 3'!$9:$12</definedName>
    <definedName name="_xlnm.Print_Titles" localSheetId="3">'додаток 4'!$9:$12</definedName>
    <definedName name="_xlnm.Print_Titles" localSheetId="4">'додаток 5'!$9:$12</definedName>
    <definedName name="_xlnm.Print_Area" localSheetId="0">'додаток 1'!$A$1:$E$17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F44" i="4"/>
  <c r="E34" i="2" l="1"/>
  <c r="D35" i="2"/>
  <c r="D44" i="4"/>
  <c r="D45" i="4" s="1"/>
  <c r="D34" i="2"/>
  <c r="D13" i="3"/>
  <c r="C13" i="3"/>
  <c r="C14" i="3"/>
  <c r="E44" i="4"/>
  <c r="C22" i="3" s="1"/>
  <c r="B22" i="3" l="1"/>
  <c r="E30" i="1"/>
  <c r="D22" i="3"/>
  <c r="F33" i="5" l="1"/>
  <c r="F34" i="5" s="1"/>
  <c r="E24" i="1"/>
  <c r="F18" i="2"/>
  <c r="F29" i="4"/>
  <c r="E29" i="4"/>
  <c r="E42" i="4" s="1"/>
  <c r="E33" i="5"/>
  <c r="E34" i="5" s="1"/>
  <c r="D33" i="5"/>
  <c r="D34" i="5" s="1"/>
  <c r="D42" i="4"/>
  <c r="D43" i="4" s="1"/>
  <c r="E43" i="4" l="1"/>
  <c r="C21" i="3" s="1"/>
  <c r="C20" i="3"/>
  <c r="F42" i="4"/>
  <c r="E18" i="2"/>
  <c r="D18" i="2"/>
  <c r="D33" i="2" s="1"/>
  <c r="F34" i="2"/>
  <c r="E13" i="2"/>
  <c r="F13" i="2"/>
  <c r="F32" i="2" s="1"/>
  <c r="D13" i="2"/>
  <c r="F43" i="4" l="1"/>
  <c r="D32" i="2"/>
  <c r="F33" i="2"/>
  <c r="E33" i="2"/>
  <c r="E32" i="2"/>
  <c r="E14" i="3"/>
  <c r="E13" i="3"/>
  <c r="C12" i="3"/>
  <c r="B12" i="3"/>
  <c r="D12" i="3" l="1"/>
  <c r="E12" i="3" s="1"/>
  <c r="D24" i="1" l="1"/>
  <c r="C24" i="1"/>
  <c r="D13" i="1"/>
  <c r="D62" i="1" s="1"/>
  <c r="E13" i="1"/>
  <c r="E62" i="1" s="1"/>
  <c r="C13" i="1"/>
  <c r="D20" i="3" l="1"/>
  <c r="D21" i="3"/>
  <c r="C62" i="1"/>
  <c r="B20" i="3" s="1"/>
  <c r="B21" i="3"/>
</calcChain>
</file>

<file path=xl/sharedStrings.xml><?xml version="1.0" encoding="utf-8"?>
<sst xmlns="http://schemas.openxmlformats.org/spreadsheetml/2006/main" count="363" uniqueCount="219">
  <si>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</si>
  <si>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</si>
  <si>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</si>
  <si>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</si>
  <si>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</si>
  <si>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</si>
  <si>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</si>
  <si>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</si>
  <si>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</si>
  <si>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</si>
  <si>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</si>
  <si>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</si>
  <si>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</si>
  <si>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</si>
  <si>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</si>
  <si>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</si>
  <si>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</si>
  <si>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</si>
  <si>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</si>
  <si>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</si>
  <si>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</si>
  <si>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</si>
  <si>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</si>
  <si>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</si>
  <si>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</si>
  <si>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</si>
  <si>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</si>
  <si>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</si>
  <si>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</si>
  <si>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</si>
  <si>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</si>
  <si>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</si>
  <si>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</si>
  <si>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</si>
  <si>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</si>
  <si>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</si>
  <si>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</si>
  <si>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</si>
  <si>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</si>
  <si>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</si>
  <si>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</si>
  <si>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</si>
  <si>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</si>
  <si>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</si>
  <si>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</si>
  <si>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</si>
  <si>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</si>
  <si>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</si>
  <si>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</si>
  <si>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</si>
  <si>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</si>
  <si>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</si>
  <si>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</si>
  <si>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</si>
  <si>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</si>
  <si>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</si>
  <si>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</si>
  <si>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</si>
  <si>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</si>
  <si>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</si>
  <si>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</si>
  <si>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</si>
  <si>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</si>
  <si>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</si>
  <si>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</si>
  <si>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</si>
  <si>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</si>
  <si>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</si>
  <si>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</si>
  <si>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</si>
  <si>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</si>
  <si>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</si>
  <si>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</si>
  <si>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</si>
  <si>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</si>
  <si>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</si>
  <si>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</si>
  <si>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</si>
  <si>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</si>
  <si>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</si>
  <si>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</si>
  <si>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</si>
  <si>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</si>
  <si>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</si>
  <si>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</si>
  <si>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</si>
  <si>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</si>
  <si>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</si>
  <si>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</si>
  <si>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</si>
  <si>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</si>
  <si>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</si>
  <si>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</si>
  <si>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</si>
  <si>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</si>
  <si>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</si>
  <si>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</si>
  <si>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</si>
  <si>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</si>
  <si>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</si>
  <si>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</si>
  <si>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</si>
  <si>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</si>
  <si>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</si>
  <si>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</si>
  <si>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</si>
  <si>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</si>
  <si>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</si>
  <si>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</si>
  <si>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</si>
  <si>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</si>
  <si>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</si>
  <si>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</si>
  <si>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</si>
  <si>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</si>
  <si>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</si>
  <si>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</si>
  <si>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</si>
  <si>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</si>
  <si>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</si>
  <si>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</si>
  <si>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</si>
  <si>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</si>
  <si>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</si>
  <si>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</si>
  <si>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</si>
  <si>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</si>
  <si>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</si>
  <si>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</si>
  <si>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</si>
  <si>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</si>
  <si>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</si>
  <si>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</si>
  <si>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</si>
  <si>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</si>
  <si>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</si>
  <si>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</si>
  <si>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</si>
  <si>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</si>
  <si>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</si>
  <si>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</si>
  <si>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</si>
  <si>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</si>
  <si>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</si>
  <si>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</si>
  <si>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</si>
  <si>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</si>
  <si>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</si>
  <si>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</si>
  <si>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</si>
  <si>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</si>
  <si>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</si>
  <si>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</si>
  <si>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</si>
  <si>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</si>
  <si>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</si>
  <si>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</si>
  <si>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</si>
  <si>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</si>
  <si>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</si>
  <si>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</si>
  <si>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</si>
  <si>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</si>
  <si>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</si>
  <si>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</si>
  <si>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</si>
  <si>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</si>
  <si>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</si>
  <si>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</si>
  <si>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Програми розвитку житлово-комунального господарства та благоустрою населених пунктів Широківської територіальної громади Запорізького району Запорізької області на 2022-2024 роки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</si>
  <si>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</si>
  <si>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</si>
  <si>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</si>
  <si>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</si>
  <si>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</si>
  <si>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</si>
  <si>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</si>
  <si>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</si>
  <si>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</si>
  <si>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</si>
  <si>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</si>
  <si>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</si>
  <si>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</si>
  <si>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</si>
  <si>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</si>
  <si>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</si>
  <si>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</si>
  <si>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</si>
  <si>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</si>
  <si>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</si>
  <si>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</si>
  <si>
    <t>2.33</t>
  </si>
  <si>
    <t>2.34</t>
  </si>
  <si>
    <t>2.35</t>
  </si>
  <si>
    <t>2.36</t>
  </si>
  <si>
    <t>Будівництво зовнішніх мереж водовідведення багатоквартирного житлового будинку №3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</si>
  <si>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№4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</si>
  <si>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№1 по вул. Перемоги в селищі Відрадне Запорізького району Запорізької області</t>
  </si>
  <si>
    <t xml:space="preserve">Будівництво зовнішніх мереж водовідведення багатоквартирних житлових будинків №13 та №15 по вул. Перемоги в селищі Відрадне Запорізького району Запорізької області </t>
  </si>
  <si>
    <t>Будівництво зовнішніх мереж водовідведення багатоквартирних житлових будинків №1 та №2 по вул. Набережній в селищі Відрадне Запорізького району Запорізької області</t>
  </si>
  <si>
    <t>Нове будівництво споруди цивільного захисту-укриття для Петропільського ліцею Широківської сільської ради Запорізького району Запорізької області за адресою: вул.Молодіжна, 1 село Петропіль Запорізького району Запорізької області</t>
  </si>
  <si>
    <t>1.26</t>
  </si>
  <si>
    <t>Послуги з розробки проектно-кошторисної документації для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</si>
  <si>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</si>
  <si>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підключення до зовнішніх мереж газопостачання по об'єкту за адресою: Запорізька область, Запорізький район, село Миколай-Поле, вул.Центральна, 76 кв.1,2,3,4</t>
  </si>
  <si>
    <t>Виконання пусконалагоджених заходів по об'єкту за адресою: Запорізька область, Запорізький район, село Миколай-Поле, вул.Центральна, 76 кв.1,2,3,4</t>
  </si>
  <si>
    <t>Оплата послуг з поточного ремонту і технічного обслуговування обладнання гральних дитячих комплексів та ігрових майданчиків на території громади</t>
  </si>
  <si>
    <t>3</t>
  </si>
  <si>
    <t>Оплата електроенергії (вуличне освітлення)</t>
  </si>
  <si>
    <t>Інші джерела (обласний бюджет)</t>
  </si>
  <si>
    <t>Інші джерела, у т.ч.</t>
  </si>
  <si>
    <t>обласний бюджет</t>
  </si>
  <si>
    <t>Реконструкція внутрішніх приміщень та інженерних мереж будівлі літера 3, 3' по вул.Лікарняній, 18 в, м.Запоріжжя</t>
  </si>
  <si>
    <t>Інші джерела, у т.ч.:</t>
  </si>
  <si>
    <t xml:space="preserve">від 19.02.2024 № 5 </t>
  </si>
  <si>
    <t>від 19.02.2024 № 5</t>
  </si>
  <si>
    <t xml:space="preserve">Інші джерела </t>
  </si>
  <si>
    <t>Утримання мереж зовнішнього освітлення</t>
  </si>
  <si>
    <t xml:space="preserve">Видатки з благоустрою населених пунктів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</si>
</sst>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B14" sqref="B14"/>
    </sheetView>
  </sheetViews>
  <sheetFormatPr defaultRowHeight="15" x14ac:dyDescent="0.25"/>
  <cols>
    <col min="1" max="1" width="43.140625" customWidth="1"/>
    <col min="2" max="3" width="18.85546875" customWidth="1"/>
    <col min="4" max="4" width="19.42578125" customWidth="1"/>
    <col min="5" max="5" width="30" customWidth="1"/>
  </cols>
  <sheetData>
    <row r="1" spans="1:5" ht="18.75" x14ac:dyDescent="0.25">
      <c r="A1" s="13"/>
    </row>
    <row r="2" spans="1:5" ht="18.75" x14ac:dyDescent="0.3">
      <c r="A2" s="14"/>
      <c r="E2" s="10" t="s">
        <v>95</v>
      </c>
    </row>
    <row r="3" spans="1:5" ht="18.75" x14ac:dyDescent="0.3">
      <c r="A3" s="14"/>
      <c r="E3" s="10" t="s">
        <v>96</v>
      </c>
    </row>
    <row r="4" spans="1:5" ht="18.75" x14ac:dyDescent="0.3">
      <c r="A4" s="14"/>
      <c r="E4" s="10" t="s">
        <v>97</v>
      </c>
    </row>
    <row r="5" spans="1:5" ht="18.75" x14ac:dyDescent="0.3">
      <c r="A5" s="14"/>
      <c r="E5" s="10" t="s">
        <v>98</v>
      </c>
    </row>
    <row r="6" spans="1:5" ht="18.75" x14ac:dyDescent="0.3">
      <c r="A6" s="14"/>
      <c r="E6" s="10" t="s">
        <v>215</v>
      </c>
    </row>
    <row r="7" spans="1:5" ht="15.75" x14ac:dyDescent="0.25">
      <c r="A7" s="14"/>
      <c r="E7" s="11"/>
    </row>
    <row r="8" spans="1:5" ht="18.75" x14ac:dyDescent="0.25">
      <c r="A8" s="47" t="s">
        <v>99</v>
      </c>
      <c r="B8" s="47"/>
      <c r="C8" s="47"/>
      <c r="D8" s="47"/>
      <c r="E8" s="47"/>
    </row>
    <row r="9" spans="1:5" ht="58.5" customHeight="1" x14ac:dyDescent="0.25">
      <c r="A9" s="48" t="s">
        <v>169</v>
      </c>
      <c r="B9" s="48"/>
      <c r="C9" s="48"/>
      <c r="D9" s="48"/>
      <c r="E9" s="48"/>
    </row>
    <row r="10" spans="1:5" ht="18.75" x14ac:dyDescent="0.25">
      <c r="A10" s="15"/>
      <c r="E10" s="16" t="s">
        <v>100</v>
      </c>
    </row>
    <row r="11" spans="1:5" ht="56.25" x14ac:dyDescent="0.25">
      <c r="A11" s="17" t="s">
        <v>101</v>
      </c>
      <c r="B11" s="17" t="s">
        <v>102</v>
      </c>
      <c r="C11" s="17" t="s">
        <v>103</v>
      </c>
      <c r="D11" s="17" t="s">
        <v>104</v>
      </c>
      <c r="E11" s="17" t="s">
        <v>105</v>
      </c>
    </row>
    <row r="12" spans="1:5" ht="27.75" customHeight="1" x14ac:dyDescent="0.25">
      <c r="A12" s="18" t="s">
        <v>106</v>
      </c>
      <c r="B12" s="19">
        <f>SUM(B13:B14)</f>
        <v>304522.36629999999</v>
      </c>
      <c r="C12" s="19">
        <f>SUM(C13:C14)</f>
        <v>541268.05599999998</v>
      </c>
      <c r="D12" s="19">
        <f>SUM(D13:D14)</f>
        <v>484200.58499999996</v>
      </c>
      <c r="E12" s="19">
        <f>SUM(B12:D12)</f>
        <v>1329991.0072999999</v>
      </c>
    </row>
    <row r="13" spans="1:5" ht="18.75" x14ac:dyDescent="0.25">
      <c r="A13" s="20" t="s">
        <v>107</v>
      </c>
      <c r="B13" s="21">
        <v>125661.8333</v>
      </c>
      <c r="C13" s="21">
        <f>246993.185+4760+64374.405+68822</f>
        <v>384949.58999999997</v>
      </c>
      <c r="D13" s="21">
        <f>111081.453+68000+167122.262+44425.297</f>
        <v>390629.01199999999</v>
      </c>
      <c r="E13" s="19">
        <f t="shared" ref="E13:E14" si="0">SUM(B13:D13)</f>
        <v>901240.43530000001</v>
      </c>
    </row>
    <row r="14" spans="1:5" ht="18.75" x14ac:dyDescent="0.25">
      <c r="A14" s="20" t="s">
        <v>108</v>
      </c>
      <c r="B14" s="21">
        <v>178860.533</v>
      </c>
      <c r="C14" s="21">
        <f>46720+109598.466</f>
        <v>156318.46600000001</v>
      </c>
      <c r="D14" s="21">
        <v>93571.573000000004</v>
      </c>
      <c r="E14" s="19">
        <f t="shared" si="0"/>
        <v>428750.57200000004</v>
      </c>
    </row>
    <row r="15" spans="1:5" ht="18.75" x14ac:dyDescent="0.25">
      <c r="A15" s="15"/>
    </row>
    <row r="16" spans="1:5" ht="15.75" x14ac:dyDescent="0.25">
      <c r="A16" s="22"/>
    </row>
    <row r="17" spans="1:5" ht="18.75" x14ac:dyDescent="0.3">
      <c r="A17" s="23" t="s">
        <v>109</v>
      </c>
      <c r="E17" s="10" t="s">
        <v>91</v>
      </c>
    </row>
    <row r="20" spans="1:5" x14ac:dyDescent="0.25">
      <c r="B20">
        <f>'додаток 2'!C62+'додаток 3'!D32+'додаток 4'!D42+'додаток 5'!D33</f>
        <v>304522.36600000004</v>
      </c>
      <c r="C20">
        <f>'додаток 2'!D62+'додаток 3'!E32+'додаток 4'!E42+'додаток 5'!E33</f>
        <v>541268.05599999998</v>
      </c>
      <c r="D20">
        <f>'додаток 2'!E62+'додаток 3'!F32+'додаток 4'!F42+'додаток 5'!F33</f>
        <v>483038.34500000003</v>
      </c>
    </row>
    <row r="21" spans="1:5" x14ac:dyDescent="0.25">
      <c r="B21">
        <f>'додаток 3'!D33+'додаток 4'!D43+'додаток 5'!D33+'додаток 2'!C62</f>
        <v>125661.83300000004</v>
      </c>
      <c r="C21">
        <f>'додаток 2'!D62+'додаток 3'!E33+'додаток 4'!E43+'додаток 5'!E34</f>
        <v>384949.58999999997</v>
      </c>
      <c r="D21">
        <f>'додаток 2'!E62+'додаток 3'!F33+'додаток 4'!F43+'додаток 5'!F34</f>
        <v>389466.772</v>
      </c>
    </row>
    <row r="22" spans="1:5" x14ac:dyDescent="0.25">
      <c r="B22">
        <f>'додаток 3'!D34+'додаток 4'!D44+'додаток 5'!D35</f>
        <v>178860.53299999997</v>
      </c>
      <c r="C22">
        <f>'додаток 3'!E34+'додаток 4'!E44+'додаток 5'!E35</f>
        <v>156318.46600000001</v>
      </c>
      <c r="D22">
        <f>'додаток 3'!F34+'додаток 4'!F44+'додаток 5'!F35</f>
        <v>93571.573000000004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Normal="100" workbookViewId="0">
      <pane xSplit="2" ySplit="12" topLeftCell="C61" activePane="bottomRight" state="frozen"/>
      <selection pane="topRight" activeCell="C1" sqref="C1"/>
      <selection pane="bottomLeft" activeCell="A13" sqref="A13"/>
      <selection pane="bottomRight" activeCell="E26" sqref="E26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  <col min="6" max="6" width="10.140625" bestFit="1" customWidth="1"/>
  </cols>
  <sheetData>
    <row r="1" spans="1:5" x14ac:dyDescent="0.25">
      <c r="A1" s="2"/>
    </row>
    <row r="2" spans="1:5" ht="15.75" x14ac:dyDescent="0.25">
      <c r="A2" s="2"/>
      <c r="D2" s="11" t="s">
        <v>92</v>
      </c>
      <c r="E2" s="11"/>
    </row>
    <row r="3" spans="1:5" ht="32.25" customHeight="1" x14ac:dyDescent="0.25">
      <c r="A3" s="2"/>
      <c r="D3" s="53" t="s">
        <v>93</v>
      </c>
      <c r="E3" s="53"/>
    </row>
    <row r="4" spans="1:5" ht="15.75" x14ac:dyDescent="0.25">
      <c r="A4" s="2"/>
      <c r="D4" s="54" t="s">
        <v>214</v>
      </c>
      <c r="E4" s="54"/>
    </row>
    <row r="5" spans="1:5" ht="15.75" x14ac:dyDescent="0.25">
      <c r="A5" s="1"/>
    </row>
    <row r="6" spans="1:5" ht="18.75" x14ac:dyDescent="0.25">
      <c r="A6" s="55" t="s">
        <v>94</v>
      </c>
      <c r="B6" s="55"/>
      <c r="C6" s="55"/>
      <c r="D6" s="55"/>
      <c r="E6" s="55"/>
    </row>
    <row r="7" spans="1:5" ht="45.75" customHeight="1" x14ac:dyDescent="0.25">
      <c r="A7" s="56" t="s">
        <v>169</v>
      </c>
      <c r="B7" s="56"/>
      <c r="C7" s="56"/>
      <c r="D7" s="56"/>
      <c r="E7" s="56"/>
    </row>
    <row r="8" spans="1:5" ht="19.5" thickBot="1" x14ac:dyDescent="0.3">
      <c r="A8" s="3"/>
    </row>
    <row r="9" spans="1:5" ht="15.75" customHeight="1" x14ac:dyDescent="0.25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</row>
    <row r="10" spans="1:5" ht="15" customHeight="1" x14ac:dyDescent="0.25">
      <c r="A10" s="51"/>
      <c r="B10" s="51"/>
      <c r="C10" s="51"/>
      <c r="D10" s="51"/>
      <c r="E10" s="51"/>
    </row>
    <row r="11" spans="1:5" ht="15" customHeight="1" x14ac:dyDescent="0.25">
      <c r="A11" s="51"/>
      <c r="B11" s="51"/>
      <c r="C11" s="51"/>
      <c r="D11" s="51"/>
      <c r="E11" s="51"/>
    </row>
    <row r="12" spans="1:5" ht="15.75" thickBot="1" x14ac:dyDescent="0.3">
      <c r="A12" s="52"/>
      <c r="B12" s="52"/>
      <c r="C12" s="52"/>
      <c r="D12" s="52"/>
      <c r="E12" s="52"/>
    </row>
    <row r="13" spans="1:5" ht="28.5" customHeight="1" thickTop="1" x14ac:dyDescent="0.25">
      <c r="A13" s="32" t="s">
        <v>5</v>
      </c>
      <c r="B13" s="33" t="s">
        <v>6</v>
      </c>
      <c r="C13" s="34">
        <f>C14+C15+C16+C17+C18+C19+C20+C21+C22+C23</f>
        <v>1741.4</v>
      </c>
      <c r="D13" s="34">
        <f t="shared" ref="D13:E13" si="0">D14+D15+D16+D17+D18+D19+D20+D21+D22+D23</f>
        <v>7739.68</v>
      </c>
      <c r="E13" s="34">
        <f t="shared" si="0"/>
        <v>5098.6480000000001</v>
      </c>
    </row>
    <row r="14" spans="1:5" ht="38.25" customHeight="1" x14ac:dyDescent="0.25">
      <c r="A14" s="4" t="s">
        <v>48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49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50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51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52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53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54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55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56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57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32">
        <v>2</v>
      </c>
      <c r="B24" s="33" t="s">
        <v>17</v>
      </c>
      <c r="C24" s="34">
        <f>SUM(C25:C56)</f>
        <v>20254.707999999999</v>
      </c>
      <c r="D24" s="34">
        <f t="shared" ref="D24" si="1">SUM(D25:D56)</f>
        <v>236253.24900000001</v>
      </c>
      <c r="E24" s="34">
        <f>SUM(E25:E60)</f>
        <v>101437.4</v>
      </c>
    </row>
    <row r="25" spans="1:5" ht="15.75" x14ac:dyDescent="0.25">
      <c r="A25" s="4" t="s">
        <v>58</v>
      </c>
      <c r="B25" s="5" t="s">
        <v>18</v>
      </c>
      <c r="C25" s="41">
        <v>278.5</v>
      </c>
      <c r="D25" s="8">
        <v>238.8</v>
      </c>
      <c r="E25" s="8">
        <v>300</v>
      </c>
    </row>
    <row r="26" spans="1:5" ht="38.25" customHeight="1" x14ac:dyDescent="0.25">
      <c r="A26" s="4" t="s">
        <v>59</v>
      </c>
      <c r="B26" s="5" t="s">
        <v>19</v>
      </c>
      <c r="C26" s="41">
        <v>1800</v>
      </c>
      <c r="D26" s="8">
        <v>7600</v>
      </c>
      <c r="E26" s="41">
        <v>4000</v>
      </c>
    </row>
    <row r="27" spans="1:5" ht="31.5" x14ac:dyDescent="0.25">
      <c r="A27" s="4" t="s">
        <v>60</v>
      </c>
      <c r="B27" s="5" t="s">
        <v>20</v>
      </c>
      <c r="C27" s="8">
        <v>199</v>
      </c>
      <c r="D27" s="8">
        <v>238.8</v>
      </c>
      <c r="E27" s="8">
        <v>300</v>
      </c>
    </row>
    <row r="28" spans="1:5" ht="51" customHeight="1" x14ac:dyDescent="0.25">
      <c r="A28" s="4" t="s">
        <v>61</v>
      </c>
      <c r="B28" s="5" t="s">
        <v>21</v>
      </c>
      <c r="C28" s="8">
        <v>1300</v>
      </c>
      <c r="D28" s="8">
        <v>1560</v>
      </c>
      <c r="E28" s="8">
        <v>1200</v>
      </c>
    </row>
    <row r="29" spans="1:5" ht="15.75" x14ac:dyDescent="0.25">
      <c r="A29" s="4" t="s">
        <v>62</v>
      </c>
      <c r="B29" s="5" t="s">
        <v>22</v>
      </c>
      <c r="C29" s="8">
        <v>60</v>
      </c>
      <c r="D29" s="8">
        <v>45</v>
      </c>
      <c r="E29" s="8">
        <v>40</v>
      </c>
    </row>
    <row r="30" spans="1:5" ht="38.25" customHeight="1" x14ac:dyDescent="0.25">
      <c r="A30" s="4" t="s">
        <v>63</v>
      </c>
      <c r="B30" s="5" t="s">
        <v>23</v>
      </c>
      <c r="C30" s="8">
        <v>2624.2080000000001</v>
      </c>
      <c r="D30" s="8">
        <v>3149.049</v>
      </c>
      <c r="E30" s="41">
        <f>5887.8+1000</f>
        <v>6887.8</v>
      </c>
    </row>
    <row r="31" spans="1:5" ht="15.75" x14ac:dyDescent="0.25">
      <c r="A31" s="4" t="s">
        <v>64</v>
      </c>
      <c r="B31" s="5" t="s">
        <v>24</v>
      </c>
      <c r="C31" s="8">
        <v>30</v>
      </c>
      <c r="D31" s="8">
        <v>36</v>
      </c>
      <c r="E31" s="41">
        <v>100</v>
      </c>
    </row>
    <row r="32" spans="1:5" ht="38.25" customHeight="1" x14ac:dyDescent="0.25">
      <c r="A32" s="4" t="s">
        <v>65</v>
      </c>
      <c r="B32" s="5" t="s">
        <v>25</v>
      </c>
      <c r="C32" s="8">
        <v>3000</v>
      </c>
      <c r="D32" s="8">
        <v>13050</v>
      </c>
      <c r="E32" s="41">
        <v>5600</v>
      </c>
    </row>
    <row r="33" spans="1:6" ht="36" customHeight="1" x14ac:dyDescent="0.25">
      <c r="A33" s="4" t="s">
        <v>66</v>
      </c>
      <c r="B33" s="44" t="s">
        <v>26</v>
      </c>
      <c r="C33" s="8">
        <v>390</v>
      </c>
      <c r="D33" s="8">
        <v>144</v>
      </c>
      <c r="E33" s="41">
        <v>300</v>
      </c>
    </row>
    <row r="34" spans="1:6" ht="27" customHeight="1" x14ac:dyDescent="0.25">
      <c r="A34" s="4" t="s">
        <v>67</v>
      </c>
      <c r="B34" s="44" t="s">
        <v>27</v>
      </c>
      <c r="C34" s="8">
        <v>400</v>
      </c>
      <c r="D34" s="8">
        <v>480</v>
      </c>
      <c r="E34" s="41">
        <v>550</v>
      </c>
    </row>
    <row r="35" spans="1:6" ht="15.75" x14ac:dyDescent="0.25">
      <c r="A35" s="4" t="s">
        <v>68</v>
      </c>
      <c r="B35" s="44" t="s">
        <v>28</v>
      </c>
      <c r="C35" s="8">
        <v>410</v>
      </c>
      <c r="D35" s="8">
        <v>492</v>
      </c>
      <c r="E35" s="41">
        <v>545</v>
      </c>
    </row>
    <row r="36" spans="1:6" ht="48" customHeight="1" x14ac:dyDescent="0.25">
      <c r="A36" s="4" t="s">
        <v>69</v>
      </c>
      <c r="B36" s="44" t="s">
        <v>29</v>
      </c>
      <c r="C36" s="8">
        <v>60</v>
      </c>
      <c r="D36" s="8">
        <v>72</v>
      </c>
      <c r="E36" s="41">
        <v>80</v>
      </c>
    </row>
    <row r="37" spans="1:6" ht="36.75" customHeight="1" x14ac:dyDescent="0.25">
      <c r="A37" s="4" t="s">
        <v>70</v>
      </c>
      <c r="B37" s="44" t="s">
        <v>206</v>
      </c>
      <c r="C37" s="8">
        <v>199</v>
      </c>
      <c r="D37" s="8">
        <v>238.8</v>
      </c>
      <c r="E37" s="41">
        <v>700</v>
      </c>
      <c r="F37" s="31"/>
    </row>
    <row r="38" spans="1:6" ht="39.75" customHeight="1" x14ac:dyDescent="0.25">
      <c r="A38" s="4" t="s">
        <v>71</v>
      </c>
      <c r="B38" s="44" t="s">
        <v>30</v>
      </c>
      <c r="C38" s="8">
        <v>199</v>
      </c>
      <c r="D38" s="8">
        <v>238.8</v>
      </c>
      <c r="E38" s="8">
        <v>300</v>
      </c>
    </row>
    <row r="39" spans="1:6" ht="33" customHeight="1" x14ac:dyDescent="0.25">
      <c r="A39" s="4" t="s">
        <v>72</v>
      </c>
      <c r="B39" s="44" t="s">
        <v>31</v>
      </c>
      <c r="C39" s="8">
        <v>800</v>
      </c>
      <c r="D39" s="8">
        <v>960</v>
      </c>
      <c r="E39" s="8">
        <v>1200</v>
      </c>
    </row>
    <row r="40" spans="1:6" ht="15.75" x14ac:dyDescent="0.25">
      <c r="A40" s="4" t="s">
        <v>73</v>
      </c>
      <c r="B40" s="5" t="s">
        <v>32</v>
      </c>
      <c r="C40" s="8">
        <v>100</v>
      </c>
      <c r="D40" s="8">
        <v>0</v>
      </c>
      <c r="E40" s="8">
        <v>0</v>
      </c>
    </row>
    <row r="41" spans="1:6" ht="15.75" x14ac:dyDescent="0.25">
      <c r="A41" s="4" t="s">
        <v>74</v>
      </c>
      <c r="B41" s="5" t="s">
        <v>33</v>
      </c>
      <c r="C41" s="41">
        <v>2140</v>
      </c>
      <c r="D41" s="8">
        <v>2340</v>
      </c>
      <c r="E41" s="8">
        <v>1500</v>
      </c>
      <c r="F41" s="46"/>
    </row>
    <row r="42" spans="1:6" ht="15.75" x14ac:dyDescent="0.25">
      <c r="A42" s="4" t="s">
        <v>75</v>
      </c>
      <c r="B42" s="5" t="s">
        <v>34</v>
      </c>
      <c r="C42" s="8">
        <v>350</v>
      </c>
      <c r="D42" s="8">
        <v>420</v>
      </c>
      <c r="E42" s="8">
        <v>462</v>
      </c>
    </row>
    <row r="43" spans="1:6" ht="15.75" x14ac:dyDescent="0.25">
      <c r="A43" s="4" t="s">
        <v>76</v>
      </c>
      <c r="B43" s="5" t="s">
        <v>35</v>
      </c>
      <c r="C43" s="8">
        <v>80</v>
      </c>
      <c r="D43" s="8">
        <v>96</v>
      </c>
      <c r="E43" s="8">
        <v>105.6</v>
      </c>
    </row>
    <row r="44" spans="1:6" ht="15.75" x14ac:dyDescent="0.25">
      <c r="A44" s="4" t="s">
        <v>77</v>
      </c>
      <c r="B44" s="5" t="s">
        <v>36</v>
      </c>
      <c r="C44" s="8">
        <v>20</v>
      </c>
      <c r="D44" s="8">
        <v>24</v>
      </c>
      <c r="E44" s="8">
        <v>30</v>
      </c>
    </row>
    <row r="45" spans="1:6" ht="33" customHeight="1" x14ac:dyDescent="0.25">
      <c r="A45" s="4" t="s">
        <v>78</v>
      </c>
      <c r="B45" s="5" t="s">
        <v>37</v>
      </c>
      <c r="C45" s="8">
        <v>300</v>
      </c>
      <c r="D45" s="8">
        <v>2940</v>
      </c>
      <c r="E45" s="8">
        <v>1560</v>
      </c>
    </row>
    <row r="46" spans="1:6" ht="15.75" x14ac:dyDescent="0.25">
      <c r="A46" s="4" t="s">
        <v>79</v>
      </c>
      <c r="B46" s="5" t="s">
        <v>38</v>
      </c>
      <c r="C46" s="8">
        <v>40</v>
      </c>
      <c r="D46" s="8">
        <v>48</v>
      </c>
      <c r="E46" s="8">
        <v>52.8</v>
      </c>
    </row>
    <row r="47" spans="1:6" ht="15.75" x14ac:dyDescent="0.25">
      <c r="A47" s="4" t="s">
        <v>80</v>
      </c>
      <c r="B47" s="5" t="s">
        <v>39</v>
      </c>
      <c r="C47" s="8">
        <v>60</v>
      </c>
      <c r="D47" s="8">
        <v>72</v>
      </c>
      <c r="E47" s="8">
        <v>79.2</v>
      </c>
    </row>
    <row r="48" spans="1:6" ht="31.5" x14ac:dyDescent="0.25">
      <c r="A48" s="4" t="s">
        <v>81</v>
      </c>
      <c r="B48" s="5" t="s">
        <v>40</v>
      </c>
      <c r="C48" s="8">
        <v>30</v>
      </c>
      <c r="D48" s="8">
        <v>410</v>
      </c>
      <c r="E48" s="8">
        <v>300</v>
      </c>
    </row>
    <row r="49" spans="1:6" ht="31.5" customHeight="1" x14ac:dyDescent="0.25">
      <c r="A49" s="4" t="s">
        <v>82</v>
      </c>
      <c r="B49" s="5" t="s">
        <v>41</v>
      </c>
      <c r="C49" s="8">
        <v>2500</v>
      </c>
      <c r="D49" s="8">
        <v>7950</v>
      </c>
      <c r="E49" s="8">
        <v>0</v>
      </c>
    </row>
    <row r="50" spans="1:6" ht="28.5" customHeight="1" x14ac:dyDescent="0.25">
      <c r="A50" s="4" t="s">
        <v>83</v>
      </c>
      <c r="B50" s="5" t="s">
        <v>42</v>
      </c>
      <c r="C50" s="8">
        <v>2500</v>
      </c>
      <c r="D50" s="8">
        <v>5400</v>
      </c>
      <c r="E50" s="8">
        <v>0</v>
      </c>
    </row>
    <row r="51" spans="1:6" ht="42" customHeight="1" x14ac:dyDescent="0.25">
      <c r="A51" s="4" t="s">
        <v>84</v>
      </c>
      <c r="B51" s="5" t="s">
        <v>43</v>
      </c>
      <c r="C51" s="8">
        <v>0</v>
      </c>
      <c r="D51" s="8">
        <v>13760</v>
      </c>
      <c r="E51" s="8">
        <v>0</v>
      </c>
    </row>
    <row r="52" spans="1:6" ht="27" customHeight="1" x14ac:dyDescent="0.25">
      <c r="A52" s="4" t="s">
        <v>85</v>
      </c>
      <c r="B52" s="5" t="s">
        <v>217</v>
      </c>
      <c r="C52" s="41">
        <v>385</v>
      </c>
      <c r="D52" s="8">
        <v>11300</v>
      </c>
      <c r="E52" s="8">
        <v>5000</v>
      </c>
      <c r="F52" s="45"/>
    </row>
    <row r="53" spans="1:6" ht="50.25" customHeight="1" x14ac:dyDescent="0.25">
      <c r="A53" s="4" t="s">
        <v>86</v>
      </c>
      <c r="B53" s="5" t="s">
        <v>44</v>
      </c>
      <c r="C53" s="8">
        <v>0</v>
      </c>
      <c r="D53" s="8">
        <v>1200</v>
      </c>
      <c r="E53" s="8">
        <v>0</v>
      </c>
    </row>
    <row r="54" spans="1:6" ht="40.5" customHeight="1" x14ac:dyDescent="0.25">
      <c r="A54" s="4" t="s">
        <v>87</v>
      </c>
      <c r="B54" s="5" t="s">
        <v>45</v>
      </c>
      <c r="C54" s="8">
        <v>0</v>
      </c>
      <c r="D54" s="8">
        <v>15200</v>
      </c>
      <c r="E54" s="8">
        <v>5000</v>
      </c>
    </row>
    <row r="55" spans="1:6" ht="15.75" x14ac:dyDescent="0.25">
      <c r="A55" s="4" t="s">
        <v>88</v>
      </c>
      <c r="B55" s="5" t="s">
        <v>218</v>
      </c>
      <c r="C55" s="8">
        <v>0</v>
      </c>
      <c r="D55" s="8">
        <v>18450</v>
      </c>
      <c r="E55" s="8">
        <v>15000</v>
      </c>
    </row>
    <row r="56" spans="1:6" ht="15.75" x14ac:dyDescent="0.25">
      <c r="A56" s="4" t="s">
        <v>89</v>
      </c>
      <c r="B56" s="5" t="s">
        <v>46</v>
      </c>
      <c r="C56" s="8">
        <v>0</v>
      </c>
      <c r="D56" s="8">
        <v>128100</v>
      </c>
      <c r="E56" s="8">
        <v>50000</v>
      </c>
    </row>
    <row r="57" spans="1:6" ht="47.25" x14ac:dyDescent="0.25">
      <c r="A57" s="4" t="s">
        <v>191</v>
      </c>
      <c r="B57" s="5" t="s">
        <v>202</v>
      </c>
      <c r="C57" s="8">
        <v>0</v>
      </c>
      <c r="D57" s="8">
        <v>0</v>
      </c>
      <c r="E57" s="41">
        <v>58</v>
      </c>
    </row>
    <row r="58" spans="1:6" ht="47.25" x14ac:dyDescent="0.25">
      <c r="A58" s="4" t="s">
        <v>192</v>
      </c>
      <c r="B58" s="5" t="s">
        <v>203</v>
      </c>
      <c r="C58" s="8">
        <v>0</v>
      </c>
      <c r="D58" s="8">
        <v>0</v>
      </c>
      <c r="E58" s="41">
        <v>161</v>
      </c>
    </row>
    <row r="59" spans="1:6" ht="31.5" x14ac:dyDescent="0.25">
      <c r="A59" s="4" t="s">
        <v>193</v>
      </c>
      <c r="B59" s="5" t="s">
        <v>204</v>
      </c>
      <c r="C59" s="8">
        <v>0</v>
      </c>
      <c r="D59" s="8">
        <v>0</v>
      </c>
      <c r="E59" s="41">
        <v>13</v>
      </c>
    </row>
    <row r="60" spans="1:6" ht="31.5" x14ac:dyDescent="0.25">
      <c r="A60" s="4" t="s">
        <v>194</v>
      </c>
      <c r="B60" s="5" t="s">
        <v>205</v>
      </c>
      <c r="C60" s="8">
        <v>0</v>
      </c>
      <c r="D60" s="8">
        <v>0</v>
      </c>
      <c r="E60" s="41">
        <v>13</v>
      </c>
    </row>
    <row r="61" spans="1:6" ht="15.75" x14ac:dyDescent="0.25">
      <c r="A61" s="35" t="s">
        <v>207</v>
      </c>
      <c r="B61" s="36" t="s">
        <v>208</v>
      </c>
      <c r="C61" s="37">
        <v>3286.1019999999999</v>
      </c>
      <c r="D61" s="37">
        <v>3000.2559999999999</v>
      </c>
      <c r="E61" s="37">
        <v>3383.165</v>
      </c>
    </row>
    <row r="62" spans="1:6" ht="15.75" x14ac:dyDescent="0.25">
      <c r="A62" s="7"/>
      <c r="B62" s="7" t="s">
        <v>47</v>
      </c>
      <c r="C62" s="9">
        <f>C13+C24+C61</f>
        <v>25282.21</v>
      </c>
      <c r="D62" s="9">
        <f>D13+D24+D61</f>
        <v>246993.185</v>
      </c>
      <c r="E62" s="9">
        <f>E13+E24+E61</f>
        <v>109919.21299999999</v>
      </c>
    </row>
    <row r="64" spans="1:6" s="12" customFormat="1" ht="28.5" customHeight="1" x14ac:dyDescent="0.25">
      <c r="A64" s="49" t="s">
        <v>90</v>
      </c>
      <c r="B64" s="49"/>
      <c r="D64" s="11" t="s">
        <v>91</v>
      </c>
    </row>
  </sheetData>
  <mergeCells count="10">
    <mergeCell ref="A64:B64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8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opLeftCell="A21" zoomScaleNormal="100" workbookViewId="0">
      <selection activeCell="E35" sqref="E35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110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215</v>
      </c>
      <c r="E4" s="54"/>
    </row>
    <row r="5" spans="1:6" ht="15.75" x14ac:dyDescent="0.25">
      <c r="A5" s="1"/>
    </row>
    <row r="6" spans="1:6" ht="18.75" x14ac:dyDescent="0.25">
      <c r="A6" s="55" t="s">
        <v>111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38" t="s">
        <v>5</v>
      </c>
      <c r="B13" s="36" t="s">
        <v>112</v>
      </c>
      <c r="C13" s="36"/>
      <c r="D13" s="37">
        <f>SUM(D14:D17)</f>
        <v>20500</v>
      </c>
      <c r="E13" s="37">
        <f t="shared" ref="E13:F13" si="0">SUM(E14:E17)</f>
        <v>0</v>
      </c>
      <c r="F13" s="37">
        <f t="shared" si="0"/>
        <v>0</v>
      </c>
    </row>
    <row r="14" spans="1:6" ht="33" customHeight="1" x14ac:dyDescent="0.25">
      <c r="A14" s="4" t="s">
        <v>48</v>
      </c>
      <c r="B14" s="5" t="s">
        <v>115</v>
      </c>
      <c r="C14" s="24" t="s">
        <v>216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114</v>
      </c>
      <c r="C15" s="24" t="s">
        <v>216</v>
      </c>
      <c r="D15" s="8">
        <v>13000</v>
      </c>
      <c r="E15" s="8">
        <v>0</v>
      </c>
      <c r="F15" s="8">
        <v>0</v>
      </c>
    </row>
    <row r="16" spans="1:6" ht="0.75" customHeight="1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38">
        <v>2</v>
      </c>
      <c r="B18" s="36" t="s">
        <v>113</v>
      </c>
      <c r="C18" s="36"/>
      <c r="D18" s="37">
        <f>SUM(D19:D25)</f>
        <v>23409.424999999999</v>
      </c>
      <c r="E18" s="37">
        <f t="shared" ref="E18" si="1">SUM(E19:E25)</f>
        <v>51480</v>
      </c>
      <c r="F18" s="37">
        <f>SUM(F19:F31)</f>
        <v>114720</v>
      </c>
    </row>
    <row r="19" spans="1:6" ht="31.5" x14ac:dyDescent="0.25">
      <c r="A19" s="60" t="s">
        <v>58</v>
      </c>
      <c r="B19" s="62" t="s">
        <v>119</v>
      </c>
      <c r="C19" s="24" t="s">
        <v>117</v>
      </c>
      <c r="D19" s="8">
        <v>0</v>
      </c>
      <c r="E19" s="8">
        <v>1400</v>
      </c>
      <c r="F19" s="8">
        <v>3500</v>
      </c>
    </row>
    <row r="20" spans="1:6" ht="47.25" x14ac:dyDescent="0.25">
      <c r="A20" s="61"/>
      <c r="B20" s="63"/>
      <c r="C20" s="24" t="s">
        <v>209</v>
      </c>
      <c r="D20" s="8">
        <v>23333.383999999998</v>
      </c>
      <c r="E20" s="8">
        <v>24030</v>
      </c>
      <c r="F20" s="8">
        <v>24030</v>
      </c>
    </row>
    <row r="21" spans="1:6" ht="38.25" customHeight="1" x14ac:dyDescent="0.25">
      <c r="A21" s="4" t="s">
        <v>59</v>
      </c>
      <c r="B21" s="5" t="s">
        <v>120</v>
      </c>
      <c r="C21" s="24" t="s">
        <v>117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60</v>
      </c>
      <c r="B22" s="5" t="s">
        <v>121</v>
      </c>
      <c r="C22" s="24" t="s">
        <v>117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60" t="s">
        <v>61</v>
      </c>
      <c r="B23" s="62" t="s">
        <v>122</v>
      </c>
      <c r="C23" s="24" t="s">
        <v>117</v>
      </c>
      <c r="D23" s="8">
        <v>0</v>
      </c>
      <c r="E23" s="8">
        <v>1980</v>
      </c>
      <c r="F23" s="8">
        <v>3500</v>
      </c>
    </row>
    <row r="24" spans="1:6" ht="55.5" customHeight="1" x14ac:dyDescent="0.25">
      <c r="A24" s="61"/>
      <c r="B24" s="63"/>
      <c r="C24" s="24" t="s">
        <v>209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62</v>
      </c>
      <c r="B25" s="5" t="s">
        <v>123</v>
      </c>
      <c r="C25" s="24" t="s">
        <v>117</v>
      </c>
      <c r="D25" s="8">
        <v>0</v>
      </c>
      <c r="E25" s="8">
        <v>1380</v>
      </c>
      <c r="F25" s="8">
        <v>0</v>
      </c>
    </row>
    <row r="26" spans="1:6" ht="31.5" x14ac:dyDescent="0.25">
      <c r="A26" s="4" t="s">
        <v>63</v>
      </c>
      <c r="B26" s="5" t="s">
        <v>196</v>
      </c>
      <c r="C26" s="24" t="s">
        <v>117</v>
      </c>
      <c r="D26" s="8">
        <v>0</v>
      </c>
      <c r="E26" s="8">
        <v>0</v>
      </c>
      <c r="F26" s="8">
        <v>2600</v>
      </c>
    </row>
    <row r="27" spans="1:6" ht="31.5" x14ac:dyDescent="0.25">
      <c r="A27" s="4" t="s">
        <v>64</v>
      </c>
      <c r="B27" s="5" t="s">
        <v>195</v>
      </c>
      <c r="C27" s="24" t="s">
        <v>117</v>
      </c>
      <c r="D27" s="8">
        <v>0</v>
      </c>
      <c r="E27" s="8">
        <v>0</v>
      </c>
      <c r="F27" s="8">
        <v>2600</v>
      </c>
    </row>
    <row r="28" spans="1:6" ht="31.5" x14ac:dyDescent="0.25">
      <c r="A28" s="4" t="s">
        <v>65</v>
      </c>
      <c r="B28" s="5" t="s">
        <v>197</v>
      </c>
      <c r="C28" s="24" t="s">
        <v>117</v>
      </c>
      <c r="D28" s="8">
        <v>0</v>
      </c>
      <c r="E28" s="8">
        <v>0</v>
      </c>
      <c r="F28" s="8">
        <v>2600</v>
      </c>
    </row>
    <row r="29" spans="1:6" ht="31.5" x14ac:dyDescent="0.25">
      <c r="A29" s="4" t="s">
        <v>66</v>
      </c>
      <c r="B29" s="5" t="s">
        <v>198</v>
      </c>
      <c r="C29" s="24" t="s">
        <v>117</v>
      </c>
      <c r="D29" s="8">
        <v>0</v>
      </c>
      <c r="E29" s="8">
        <v>0</v>
      </c>
      <c r="F29" s="8">
        <v>2600</v>
      </c>
    </row>
    <row r="30" spans="1:6" ht="31.5" x14ac:dyDescent="0.25">
      <c r="A30" s="4" t="s">
        <v>67</v>
      </c>
      <c r="B30" s="5" t="s">
        <v>199</v>
      </c>
      <c r="C30" s="24" t="s">
        <v>117</v>
      </c>
      <c r="D30" s="8">
        <v>0</v>
      </c>
      <c r="E30" s="8">
        <v>0</v>
      </c>
      <c r="F30" s="8">
        <v>2600</v>
      </c>
    </row>
    <row r="31" spans="1:6" ht="47.25" x14ac:dyDescent="0.25">
      <c r="A31" s="4" t="s">
        <v>68</v>
      </c>
      <c r="B31" s="5" t="s">
        <v>200</v>
      </c>
      <c r="C31" s="24" t="s">
        <v>117</v>
      </c>
      <c r="D31" s="8">
        <v>0</v>
      </c>
      <c r="E31" s="8">
        <v>0</v>
      </c>
      <c r="F31" s="8">
        <v>48000</v>
      </c>
    </row>
    <row r="32" spans="1:6" ht="20.25" customHeight="1" x14ac:dyDescent="0.25">
      <c r="A32" s="4"/>
      <c r="B32" s="7" t="s">
        <v>124</v>
      </c>
      <c r="C32" s="24"/>
      <c r="D32" s="9">
        <f>D18+D13</f>
        <v>43909.425000000003</v>
      </c>
      <c r="E32" s="9">
        <f t="shared" ref="E32" si="2">E18+E13</f>
        <v>51480</v>
      </c>
      <c r="F32" s="9">
        <f>F18+F13</f>
        <v>114720</v>
      </c>
    </row>
    <row r="33" spans="1:6" ht="31.5" x14ac:dyDescent="0.25">
      <c r="A33" s="57"/>
      <c r="B33" s="57"/>
      <c r="C33" s="24" t="s">
        <v>117</v>
      </c>
      <c r="D33" s="9">
        <f>D18+D13-D34</f>
        <v>76.041000000004715</v>
      </c>
      <c r="E33" s="9">
        <f>E13+E18-E20-E24</f>
        <v>4760</v>
      </c>
      <c r="F33" s="9">
        <f>F13+F18-F24-F20</f>
        <v>68000</v>
      </c>
    </row>
    <row r="34" spans="1:6" ht="31.5" x14ac:dyDescent="0.25">
      <c r="A34" s="58"/>
      <c r="B34" s="58"/>
      <c r="C34" s="24" t="s">
        <v>210</v>
      </c>
      <c r="D34" s="9">
        <f>D14+D15+D20</f>
        <v>43833.383999999998</v>
      </c>
      <c r="E34" s="9">
        <f>E20+E24</f>
        <v>46720</v>
      </c>
      <c r="F34" s="9">
        <f>F20+F24</f>
        <v>46720</v>
      </c>
    </row>
    <row r="35" spans="1:6" ht="31.5" x14ac:dyDescent="0.25">
      <c r="A35" s="59"/>
      <c r="B35" s="59"/>
      <c r="C35" s="39" t="s">
        <v>211</v>
      </c>
      <c r="D35" s="40">
        <f>D20</f>
        <v>23333.383999999998</v>
      </c>
      <c r="E35" s="40">
        <v>46720</v>
      </c>
      <c r="F35" s="40">
        <v>46720</v>
      </c>
    </row>
    <row r="36" spans="1:6" ht="15.75" x14ac:dyDescent="0.25">
      <c r="A36" s="25"/>
      <c r="B36" s="25"/>
      <c r="C36" s="42"/>
      <c r="D36" s="43"/>
      <c r="E36" s="43"/>
      <c r="F36" s="43"/>
    </row>
    <row r="37" spans="1:6" s="12" customFormat="1" ht="28.5" customHeight="1" x14ac:dyDescent="0.25">
      <c r="A37" s="49" t="s">
        <v>90</v>
      </c>
      <c r="B37" s="49"/>
      <c r="D37" s="11" t="s">
        <v>91</v>
      </c>
    </row>
  </sheetData>
  <mergeCells count="17">
    <mergeCell ref="F9:F12"/>
    <mergeCell ref="C9:C12"/>
    <mergeCell ref="A19:A20"/>
    <mergeCell ref="B19:B20"/>
    <mergeCell ref="A23:A24"/>
    <mergeCell ref="B23:B24"/>
    <mergeCell ref="B33:B35"/>
    <mergeCell ref="A33:A35"/>
    <mergeCell ref="A37:B37"/>
    <mergeCell ref="D3:E3"/>
    <mergeCell ref="D4:E4"/>
    <mergeCell ref="A6:E6"/>
    <mergeCell ref="A7:E7"/>
    <mergeCell ref="A9:A12"/>
    <mergeCell ref="B9:B12"/>
    <mergeCell ref="D9:D12"/>
    <mergeCell ref="E9:E12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abSelected="1" topLeftCell="A37" workbookViewId="0">
      <selection activeCell="M38" sqref="M38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125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215</v>
      </c>
      <c r="E4" s="54"/>
    </row>
    <row r="5" spans="1:6" ht="15.75" x14ac:dyDescent="0.25">
      <c r="A5" s="1"/>
    </row>
    <row r="6" spans="1:6" ht="18.75" x14ac:dyDescent="0.25">
      <c r="A6" s="55" t="s">
        <v>126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38" t="s">
        <v>5</v>
      </c>
      <c r="B13" s="36" t="s">
        <v>128</v>
      </c>
      <c r="C13" s="36"/>
      <c r="D13" s="37"/>
      <c r="E13" s="37"/>
      <c r="F13" s="37"/>
    </row>
    <row r="14" spans="1:6" ht="48" customHeight="1" x14ac:dyDescent="0.25">
      <c r="A14" s="4" t="s">
        <v>48</v>
      </c>
      <c r="B14" s="5" t="s">
        <v>127</v>
      </c>
      <c r="C14" s="24" t="s">
        <v>216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145</v>
      </c>
      <c r="C15" s="24" t="s">
        <v>117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50</v>
      </c>
      <c r="B16" s="5" t="s">
        <v>129</v>
      </c>
      <c r="C16" s="24" t="s">
        <v>117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51</v>
      </c>
      <c r="B17" s="5" t="s">
        <v>130</v>
      </c>
      <c r="C17" s="24" t="s">
        <v>117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52</v>
      </c>
      <c r="B18" s="5" t="s">
        <v>131</v>
      </c>
      <c r="C18" s="24" t="s">
        <v>117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53</v>
      </c>
      <c r="B19" s="5" t="s">
        <v>132</v>
      </c>
      <c r="C19" s="24" t="s">
        <v>117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54</v>
      </c>
      <c r="B20" s="5" t="s">
        <v>133</v>
      </c>
      <c r="C20" s="24" t="s">
        <v>117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55</v>
      </c>
      <c r="B21" s="5" t="s">
        <v>134</v>
      </c>
      <c r="C21" s="24" t="s">
        <v>117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56</v>
      </c>
      <c r="B22" s="5" t="s">
        <v>135</v>
      </c>
      <c r="C22" s="24" t="s">
        <v>117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57</v>
      </c>
      <c r="B23" s="5" t="s">
        <v>136</v>
      </c>
      <c r="C23" s="24" t="s">
        <v>216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153</v>
      </c>
      <c r="B24" s="5" t="s">
        <v>137</v>
      </c>
      <c r="C24" s="24" t="s">
        <v>117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154</v>
      </c>
      <c r="B25" s="5" t="s">
        <v>138</v>
      </c>
      <c r="C25" s="24" t="s">
        <v>117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155</v>
      </c>
      <c r="B26" s="5" t="s">
        <v>139</v>
      </c>
      <c r="C26" s="24" t="s">
        <v>117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156</v>
      </c>
      <c r="B27" s="5" t="s">
        <v>140</v>
      </c>
      <c r="C27" s="24" t="s">
        <v>117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157</v>
      </c>
      <c r="B28" s="5" t="s">
        <v>141</v>
      </c>
      <c r="C28" s="24" t="s">
        <v>117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60" t="s">
        <v>158</v>
      </c>
      <c r="B29" s="62" t="s">
        <v>142</v>
      </c>
      <c r="C29" s="24" t="s">
        <v>117</v>
      </c>
      <c r="D29" s="8">
        <v>0</v>
      </c>
      <c r="E29" s="8">
        <f>102365-101392.566</f>
        <v>972.43399999999383</v>
      </c>
      <c r="F29" s="8">
        <f>15000-14800.1</f>
        <v>199.89999999999964</v>
      </c>
    </row>
    <row r="30" spans="1:6" ht="47.25" x14ac:dyDescent="0.25">
      <c r="A30" s="61"/>
      <c r="B30" s="63"/>
      <c r="C30" s="24" t="s">
        <v>209</v>
      </c>
      <c r="D30" s="8">
        <v>96213.933999999994</v>
      </c>
      <c r="E30" s="8">
        <v>101392.56600000001</v>
      </c>
      <c r="F30" s="8">
        <v>45000</v>
      </c>
    </row>
    <row r="31" spans="1:6" ht="31.5" x14ac:dyDescent="0.25">
      <c r="A31" s="4" t="s">
        <v>159</v>
      </c>
      <c r="B31" s="5" t="s">
        <v>143</v>
      </c>
      <c r="C31" s="24" t="s">
        <v>117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160</v>
      </c>
      <c r="B32" s="5" t="s">
        <v>144</v>
      </c>
      <c r="C32" s="24" t="s">
        <v>216</v>
      </c>
      <c r="D32" s="8">
        <v>16870</v>
      </c>
      <c r="E32" s="8">
        <v>0</v>
      </c>
      <c r="F32" s="8">
        <v>0</v>
      </c>
    </row>
    <row r="33" spans="1:12" ht="47.25" x14ac:dyDescent="0.25">
      <c r="A33" s="4" t="s">
        <v>161</v>
      </c>
      <c r="B33" s="5" t="s">
        <v>146</v>
      </c>
      <c r="C33" s="24" t="s">
        <v>117</v>
      </c>
      <c r="D33" s="8">
        <v>28640.684000000001</v>
      </c>
      <c r="E33" s="8">
        <v>0</v>
      </c>
      <c r="F33" s="8">
        <v>0</v>
      </c>
    </row>
    <row r="34" spans="1:12" ht="47.25" x14ac:dyDescent="0.25">
      <c r="A34" s="4" t="s">
        <v>162</v>
      </c>
      <c r="B34" s="5" t="s">
        <v>147</v>
      </c>
      <c r="C34" s="24" t="s">
        <v>117</v>
      </c>
      <c r="D34" s="8">
        <v>0</v>
      </c>
      <c r="E34" s="8">
        <v>900</v>
      </c>
      <c r="F34" s="8">
        <v>46090.508000000002</v>
      </c>
    </row>
    <row r="35" spans="1:12" ht="32.25" customHeight="1" x14ac:dyDescent="0.25">
      <c r="A35" s="4" t="s">
        <v>163</v>
      </c>
      <c r="B35" s="29" t="s">
        <v>148</v>
      </c>
      <c r="C35" s="24" t="s">
        <v>117</v>
      </c>
      <c r="D35" s="8">
        <v>0</v>
      </c>
      <c r="E35" s="8">
        <v>150</v>
      </c>
      <c r="F35" s="8">
        <v>3500</v>
      </c>
    </row>
    <row r="36" spans="1:12" ht="52.5" customHeight="1" x14ac:dyDescent="0.25">
      <c r="A36" s="60" t="s">
        <v>164</v>
      </c>
      <c r="B36" s="62" t="s">
        <v>149</v>
      </c>
      <c r="C36" s="24" t="s">
        <v>117</v>
      </c>
      <c r="D36" s="8">
        <v>0</v>
      </c>
      <c r="E36" s="41">
        <v>4703.6710000000003</v>
      </c>
      <c r="F36" s="41">
        <v>1500</v>
      </c>
    </row>
    <row r="37" spans="1:12" ht="52.5" customHeight="1" x14ac:dyDescent="0.25">
      <c r="A37" s="61"/>
      <c r="B37" s="63"/>
      <c r="C37" s="24" t="s">
        <v>209</v>
      </c>
      <c r="D37" s="8">
        <v>0</v>
      </c>
      <c r="E37" s="41">
        <v>8205.9</v>
      </c>
      <c r="F37" s="41">
        <v>1851.5730000000001</v>
      </c>
    </row>
    <row r="38" spans="1:12" ht="31.5" x14ac:dyDescent="0.25">
      <c r="A38" s="4" t="s">
        <v>165</v>
      </c>
      <c r="B38" s="5" t="s">
        <v>150</v>
      </c>
      <c r="C38" s="24" t="s">
        <v>117</v>
      </c>
      <c r="D38" s="8">
        <v>0</v>
      </c>
      <c r="E38" s="8">
        <v>54150</v>
      </c>
      <c r="F38" s="8">
        <v>0</v>
      </c>
    </row>
    <row r="39" spans="1:12" ht="31.5" x14ac:dyDescent="0.25">
      <c r="A39" s="4" t="s">
        <v>166</v>
      </c>
      <c r="B39" s="5" t="s">
        <v>151</v>
      </c>
      <c r="C39" s="24" t="s">
        <v>117</v>
      </c>
      <c r="D39" s="8">
        <v>0</v>
      </c>
      <c r="E39" s="8">
        <v>1900</v>
      </c>
      <c r="F39" s="8">
        <v>0</v>
      </c>
    </row>
    <row r="40" spans="1:12" ht="31.5" x14ac:dyDescent="0.25">
      <c r="A40" s="4" t="s">
        <v>167</v>
      </c>
      <c r="B40" s="5" t="s">
        <v>152</v>
      </c>
      <c r="C40" s="24" t="s">
        <v>117</v>
      </c>
      <c r="D40" s="8">
        <v>0</v>
      </c>
      <c r="E40" s="8">
        <v>1598.3</v>
      </c>
      <c r="F40" s="8">
        <v>0</v>
      </c>
    </row>
    <row r="41" spans="1:12" ht="31.5" x14ac:dyDescent="0.25">
      <c r="A41" s="4" t="s">
        <v>201</v>
      </c>
      <c r="B41" s="5" t="s">
        <v>212</v>
      </c>
      <c r="C41" s="24" t="s">
        <v>117</v>
      </c>
      <c r="D41" s="8">
        <v>0</v>
      </c>
      <c r="E41" s="8">
        <v>0</v>
      </c>
      <c r="F41" s="8">
        <v>18000</v>
      </c>
    </row>
    <row r="42" spans="1:12" ht="20.25" customHeight="1" x14ac:dyDescent="0.25">
      <c r="A42" s="4"/>
      <c r="B42" s="7" t="s">
        <v>124</v>
      </c>
      <c r="C42" s="7"/>
      <c r="D42" s="9">
        <f>SUM(D14:D40)</f>
        <v>210128.84600000002</v>
      </c>
      <c r="E42" s="9">
        <f>SUM(E14:E41)</f>
        <v>173972.87099999998</v>
      </c>
      <c r="F42" s="9">
        <f>SUM(F14:F41)</f>
        <v>213973.83500000002</v>
      </c>
    </row>
    <row r="43" spans="1:12" ht="31.5" x14ac:dyDescent="0.25">
      <c r="A43" s="57"/>
      <c r="B43" s="57"/>
      <c r="C43" s="24" t="s">
        <v>117</v>
      </c>
      <c r="D43" s="9">
        <f>D42-D44</f>
        <v>75101.697000000044</v>
      </c>
      <c r="E43" s="9">
        <f>E42-E44</f>
        <v>64374.404999999984</v>
      </c>
      <c r="F43" s="9">
        <f>F42-F44</f>
        <v>167122.26200000002</v>
      </c>
    </row>
    <row r="44" spans="1:12" ht="31.5" x14ac:dyDescent="0.25">
      <c r="A44" s="58"/>
      <c r="B44" s="58"/>
      <c r="C44" s="24" t="s">
        <v>213</v>
      </c>
      <c r="D44" s="9">
        <f>D30+D14+D23+D32</f>
        <v>135027.14899999998</v>
      </c>
      <c r="E44" s="9">
        <f>E30+E37</f>
        <v>109598.466</v>
      </c>
      <c r="F44" s="9">
        <f>F30+F37</f>
        <v>46851.572999999997</v>
      </c>
    </row>
    <row r="45" spans="1:12" ht="31.5" x14ac:dyDescent="0.25">
      <c r="A45" s="59"/>
      <c r="B45" s="59"/>
      <c r="C45" s="39" t="s">
        <v>211</v>
      </c>
      <c r="D45" s="40">
        <f>D44-D14-D23-D32</f>
        <v>96213.933999999979</v>
      </c>
      <c r="E45" s="40">
        <v>109598.466</v>
      </c>
      <c r="F45" s="40">
        <f>F37+F30</f>
        <v>46851.572999999997</v>
      </c>
    </row>
    <row r="46" spans="1:12" ht="15.75" x14ac:dyDescent="0.25">
      <c r="A46" s="25"/>
      <c r="B46" s="26"/>
      <c r="C46" s="42"/>
      <c r="D46" s="43"/>
      <c r="E46" s="43"/>
      <c r="F46" s="43"/>
    </row>
    <row r="47" spans="1:12" s="12" customFormat="1" ht="28.5" customHeight="1" x14ac:dyDescent="0.25">
      <c r="A47" s="49" t="s">
        <v>90</v>
      </c>
      <c r="B47" s="49"/>
      <c r="D47" s="11" t="s">
        <v>91</v>
      </c>
      <c r="L47"/>
    </row>
    <row r="48" spans="1:12" ht="15.75" x14ac:dyDescent="0.25">
      <c r="L48" s="12"/>
    </row>
  </sheetData>
  <mergeCells count="17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A47:B47"/>
    <mergeCell ref="F9:F12"/>
    <mergeCell ref="A29:A30"/>
    <mergeCell ref="B29:B30"/>
    <mergeCell ref="A36:A37"/>
    <mergeCell ref="B36:B37"/>
    <mergeCell ref="A43:A45"/>
    <mergeCell ref="B43:B45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topLeftCell="A28" zoomScaleNormal="100" workbookViewId="0">
      <selection activeCell="N15" sqref="N15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190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215</v>
      </c>
      <c r="E4" s="54"/>
    </row>
    <row r="5" spans="1:6" ht="15.75" x14ac:dyDescent="0.25">
      <c r="A5" s="1"/>
    </row>
    <row r="6" spans="1:6" ht="18.75" x14ac:dyDescent="0.25">
      <c r="A6" s="55" t="s">
        <v>168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6" t="s">
        <v>5</v>
      </c>
      <c r="B13" s="7" t="s">
        <v>170</v>
      </c>
      <c r="C13" s="7"/>
      <c r="D13" s="9"/>
      <c r="E13" s="9"/>
      <c r="F13" s="9"/>
    </row>
    <row r="14" spans="1:6" ht="53.25" customHeight="1" x14ac:dyDescent="0.25">
      <c r="A14" s="4" t="s">
        <v>48</v>
      </c>
      <c r="B14" s="5" t="s">
        <v>171</v>
      </c>
      <c r="C14" s="24" t="s">
        <v>117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172</v>
      </c>
      <c r="C15" s="24" t="s">
        <v>117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50</v>
      </c>
      <c r="B16" s="5" t="s">
        <v>173</v>
      </c>
      <c r="C16" s="24" t="s">
        <v>117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51</v>
      </c>
      <c r="B17" s="5" t="s">
        <v>174</v>
      </c>
      <c r="C17" s="24" t="s">
        <v>117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52</v>
      </c>
      <c r="B18" s="30" t="s">
        <v>175</v>
      </c>
      <c r="C18" s="24" t="s">
        <v>117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53</v>
      </c>
      <c r="B19" s="5" t="s">
        <v>176</v>
      </c>
      <c r="C19" s="24" t="s">
        <v>117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54</v>
      </c>
      <c r="B20" s="5" t="s">
        <v>177</v>
      </c>
      <c r="C20" s="24" t="s">
        <v>117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55</v>
      </c>
      <c r="B21" s="5" t="s">
        <v>178</v>
      </c>
      <c r="C21" s="24" t="s">
        <v>117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56</v>
      </c>
      <c r="B22" s="5" t="s">
        <v>179</v>
      </c>
      <c r="C22" s="24" t="s">
        <v>117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57</v>
      </c>
      <c r="B23" s="5" t="s">
        <v>180</v>
      </c>
      <c r="C23" s="24" t="s">
        <v>117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153</v>
      </c>
      <c r="B24" s="5" t="s">
        <v>181</v>
      </c>
      <c r="C24" s="24" t="s">
        <v>117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154</v>
      </c>
      <c r="B25" s="5" t="s">
        <v>182</v>
      </c>
      <c r="C25" s="24" t="s">
        <v>117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155</v>
      </c>
      <c r="B26" s="5" t="s">
        <v>183</v>
      </c>
      <c r="C26" s="24" t="s">
        <v>117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156</v>
      </c>
      <c r="B27" s="44" t="s">
        <v>184</v>
      </c>
      <c r="C27" s="24" t="s">
        <v>117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157</v>
      </c>
      <c r="B28" s="5" t="s">
        <v>185</v>
      </c>
      <c r="C28" s="24" t="s">
        <v>117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158</v>
      </c>
      <c r="B29" s="5" t="s">
        <v>186</v>
      </c>
      <c r="C29" s="24" t="s">
        <v>117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159</v>
      </c>
      <c r="B30" s="5" t="s">
        <v>187</v>
      </c>
      <c r="C30" s="24" t="s">
        <v>117</v>
      </c>
      <c r="D30" s="8">
        <v>0</v>
      </c>
      <c r="E30" s="8">
        <v>25500</v>
      </c>
      <c r="F30" s="41">
        <v>0</v>
      </c>
    </row>
    <row r="31" spans="1:6" ht="31.5" x14ac:dyDescent="0.25">
      <c r="A31" s="4" t="s">
        <v>160</v>
      </c>
      <c r="B31" s="5" t="s">
        <v>188</v>
      </c>
      <c r="C31" s="24" t="s">
        <v>117</v>
      </c>
      <c r="D31" s="8">
        <v>0</v>
      </c>
      <c r="E31" s="8">
        <v>18552</v>
      </c>
      <c r="F31" s="41">
        <v>16000.2</v>
      </c>
    </row>
    <row r="32" spans="1:6" ht="31.5" x14ac:dyDescent="0.25">
      <c r="A32" s="4" t="s">
        <v>161</v>
      </c>
      <c r="B32" s="5" t="s">
        <v>189</v>
      </c>
      <c r="C32" s="24" t="s">
        <v>117</v>
      </c>
      <c r="D32" s="8">
        <v>0</v>
      </c>
      <c r="E32" s="8">
        <v>2300</v>
      </c>
      <c r="F32" s="41">
        <v>6100.5</v>
      </c>
    </row>
    <row r="33" spans="1:12" ht="20.25" customHeight="1" x14ac:dyDescent="0.25">
      <c r="A33" s="4"/>
      <c r="B33" s="7" t="s">
        <v>124</v>
      </c>
      <c r="C33" s="7"/>
      <c r="D33" s="9">
        <f>SUM(D14:D32)</f>
        <v>25201.885000000002</v>
      </c>
      <c r="E33" s="9">
        <f>SUM(E14:E32)</f>
        <v>68822</v>
      </c>
      <c r="F33" s="9">
        <f>SUM(F14:F32)</f>
        <v>44425.297000000006</v>
      </c>
    </row>
    <row r="34" spans="1:12" ht="31.5" x14ac:dyDescent="0.25">
      <c r="A34" s="57"/>
      <c r="B34" s="64"/>
      <c r="C34" s="24" t="s">
        <v>117</v>
      </c>
      <c r="D34" s="9">
        <f>D33</f>
        <v>25201.885000000002</v>
      </c>
      <c r="E34" s="9">
        <f t="shared" ref="E34:F34" si="0">E33</f>
        <v>68822</v>
      </c>
      <c r="F34" s="9">
        <f t="shared" si="0"/>
        <v>44425.297000000006</v>
      </c>
    </row>
    <row r="35" spans="1:12" ht="15.75" x14ac:dyDescent="0.25">
      <c r="A35" s="59"/>
      <c r="B35" s="65"/>
      <c r="C35" s="24" t="s">
        <v>118</v>
      </c>
      <c r="D35" s="9">
        <v>0</v>
      </c>
      <c r="E35" s="9">
        <v>0</v>
      </c>
      <c r="F35" s="9">
        <v>0</v>
      </c>
    </row>
    <row r="36" spans="1:12" ht="15.75" x14ac:dyDescent="0.25">
      <c r="A36" s="25"/>
      <c r="B36" s="26"/>
      <c r="C36" s="27"/>
      <c r="D36" s="28"/>
      <c r="E36" s="28"/>
      <c r="F36" s="28"/>
    </row>
    <row r="37" spans="1:12" s="12" customFormat="1" ht="28.5" customHeight="1" x14ac:dyDescent="0.25">
      <c r="A37" s="49" t="s">
        <v>90</v>
      </c>
      <c r="B37" s="49"/>
      <c r="D37" s="11" t="s">
        <v>91</v>
      </c>
      <c r="L37"/>
    </row>
    <row r="38" spans="1:12" ht="15.75" x14ac:dyDescent="0.25">
      <c r="L38" s="12"/>
    </row>
  </sheetData>
  <mergeCells count="13">
    <mergeCell ref="F9:F12"/>
    <mergeCell ref="A34:A35"/>
    <mergeCell ref="B34:B35"/>
    <mergeCell ref="A37:B37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honeticPr fontId="12" type="noConversion"/>
  <pageMargins left="0.70866141732283472" right="0.31496062992125984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додаток 1</vt:lpstr>
      <vt:lpstr>додаток 2</vt:lpstr>
      <vt:lpstr>додаток 3</vt:lpstr>
      <vt:lpstr>додаток 4</vt:lpstr>
      <vt:lpstr>додаток 5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3'!Заголовки_для_печати</vt:lpstr>
      <vt:lpstr>'додаток 4'!Заголовки_для_печати</vt:lpstr>
      <vt:lpstr>'додаток 5'!Заголовки_для_печати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2024-03-18T12:59:29Z</cp:lastPrinted>
  <dcterms:created xsi:type="dcterms:W3CDTF">2015-06-05T18:17:20Z</dcterms:created>
  <dcterms:modified xsi:type="dcterms:W3CDTF">2024-03-27T13:39:10Z</dcterms:modified>
</cp:coreProperties>
</file>